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</definedName>
  </definedNames>
  <calcPr fullCalcOnLoad="1"/>
</workbook>
</file>

<file path=xl/sharedStrings.xml><?xml version="1.0" encoding="utf-8"?>
<sst xmlns="http://schemas.openxmlformats.org/spreadsheetml/2006/main" count="48" uniqueCount="46">
  <si>
    <t>природный газ</t>
  </si>
  <si>
    <t>стоимость гигакалории</t>
  </si>
  <si>
    <t>пеллеты</t>
  </si>
  <si>
    <t>дрова</t>
  </si>
  <si>
    <t>электроэнергия</t>
  </si>
  <si>
    <t>мазут</t>
  </si>
  <si>
    <t>ДТ</t>
  </si>
  <si>
    <t>кВт</t>
  </si>
  <si>
    <t>кг</t>
  </si>
  <si>
    <t>руб</t>
  </si>
  <si>
    <t>руб/кг</t>
  </si>
  <si>
    <t>бурый уголь</t>
  </si>
  <si>
    <t>стоимость кВт</t>
  </si>
  <si>
    <t>1 Дж = 1 кг·м²/с² = 1 Н·м = 1 Вт·с.</t>
  </si>
  <si>
    <t>1 Дж ≈ 6,2415×1018 эВ.</t>
  </si>
  <si>
    <t>1 000 000 Дж ≈ 0,277(7) кВт·ч.</t>
  </si>
  <si>
    <t>1 кВт·ч = 3 600 000 Дж ≈ 859 845 калории.</t>
  </si>
  <si>
    <t>1 кВт·с = 1 000 Дж.</t>
  </si>
  <si>
    <t>1 Дж ≈ 0,238846 калории.</t>
  </si>
  <si>
    <t>1 калория = 4,1868 Дж.[4]</t>
  </si>
  <si>
    <t>1 термохимическая калория = 4,1840 Дж.</t>
  </si>
  <si>
    <t>стоимость отопления за месяц*</t>
  </si>
  <si>
    <t>стоимость отопления за сезон (7 мес)</t>
  </si>
  <si>
    <t>кг/час</t>
  </si>
  <si>
    <t>кг/Гкал</t>
  </si>
  <si>
    <t>руб/Гкал</t>
  </si>
  <si>
    <t>руб/кВт</t>
  </si>
  <si>
    <t xml:space="preserve">*при средней загрузке котельного оборудования на 60% </t>
  </si>
  <si>
    <t>расход топлива за месяц*</t>
  </si>
  <si>
    <t>расход топлива за сезон (7 мес)</t>
  </si>
  <si>
    <t>Расчет стоимости отопления в котле мощностью</t>
  </si>
  <si>
    <t>1ГКал = 1163 кВт·ч</t>
  </si>
  <si>
    <r>
      <t>КПД (</t>
    </r>
    <r>
      <rPr>
        <sz val="10"/>
        <rFont val="Calibri"/>
        <family val="2"/>
      </rPr>
      <t>η</t>
    </r>
    <r>
      <rPr>
        <sz val="10"/>
        <rFont val="Arial Cyr"/>
        <family val="0"/>
      </rPr>
      <t>)</t>
    </r>
  </si>
  <si>
    <t>стоимость за ед. (S)</t>
  </si>
  <si>
    <t>мощность котла (Q)</t>
  </si>
  <si>
    <t>ед. изм.</t>
  </si>
  <si>
    <t>%/100%</t>
  </si>
  <si>
    <t>МДж/кг</t>
  </si>
  <si>
    <t>Расход топлива на котел</t>
  </si>
  <si>
    <r>
      <t>теплота сгорания (Q</t>
    </r>
    <r>
      <rPr>
        <vertAlign val="superscript"/>
        <sz val="10"/>
        <rFont val="Arial Cyr"/>
        <family val="0"/>
      </rPr>
      <t>р</t>
    </r>
    <r>
      <rPr>
        <sz val="10"/>
        <rFont val="Arial Cyr"/>
        <family val="0"/>
      </rPr>
      <t>)</t>
    </r>
  </si>
  <si>
    <t>Расход топлива на Гкал</t>
  </si>
  <si>
    <t>расход топлива на котел (В)</t>
  </si>
  <si>
    <r>
      <t>расход топлива на гигакалорию (В</t>
    </r>
    <r>
      <rPr>
        <vertAlign val="subscript"/>
        <sz val="10"/>
        <rFont val="Arial Cyr"/>
        <family val="0"/>
      </rPr>
      <t>Гкал</t>
    </r>
    <r>
      <rPr>
        <sz val="10"/>
        <rFont val="Arial Cyr"/>
        <family val="0"/>
      </rPr>
      <t>)</t>
    </r>
  </si>
  <si>
    <t>Стоимость Гкал</t>
  </si>
  <si>
    <t>Стоимость кВт</t>
  </si>
  <si>
    <t>1 кВт·ч = 3 600 000 Дж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</si>
</sst>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vertAlign val="superscript"/>
      <sz val="10"/>
      <name val="Arial Cyr"/>
      <family val="0"/>
    </font>
    <font>
      <vertAlign val="sub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0" xfId="42" applyAlignment="1" applyProtection="1">
      <alignment/>
      <protection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left" indent="1"/>
    </xf>
    <xf numFmtId="0" fontId="2" fillId="0" borderId="0" xfId="42" applyAlignment="1" applyProtection="1">
      <alignment horizontal="left" indent="1"/>
      <protection/>
    </xf>
    <xf numFmtId="1" fontId="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66675</xdr:rowOff>
    </xdr:from>
    <xdr:to>
      <xdr:col>2</xdr:col>
      <xdr:colOff>123825</xdr:colOff>
      <xdr:row>22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3362325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23</xdr:row>
      <xdr:rowOff>47625</xdr:rowOff>
    </xdr:from>
    <xdr:to>
      <xdr:col>2</xdr:col>
      <xdr:colOff>19050</xdr:colOff>
      <xdr:row>25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3829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27</xdr:row>
      <xdr:rowOff>0</xdr:rowOff>
    </xdr:from>
    <xdr:to>
      <xdr:col>2</xdr:col>
      <xdr:colOff>314325</xdr:colOff>
      <xdr:row>28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4429125"/>
          <a:ext cx="1009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30</xdr:row>
      <xdr:rowOff>0</xdr:rowOff>
    </xdr:from>
    <xdr:to>
      <xdr:col>2</xdr:col>
      <xdr:colOff>314325</xdr:colOff>
      <xdr:row>31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4914900"/>
          <a:ext cx="1009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wikipedia.org/wiki/%D0%AD%D0%BB%D0%B5%D0%BA%D1%82%D1%80%D0%BE%D0%BD%D0%B2%D0%BE%D0%BB%D1%8C%D1%82" TargetMode="External" /><Relationship Id="rId2" Type="http://schemas.openxmlformats.org/officeDocument/2006/relationships/hyperlink" Target="http://ru.wikipedia.org/wiki/%D0%9A%D0%B8%D0%BB%D0%BE%D0%B2%D0%B0%D1%82%D1%82-%D1%87%D0%B0%D1%81" TargetMode="External" /><Relationship Id="rId3" Type="http://schemas.openxmlformats.org/officeDocument/2006/relationships/hyperlink" Target="cite_note-fes-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34.375" style="0" customWidth="1"/>
    <col min="2" max="2" width="9.75390625" style="0" customWidth="1"/>
    <col min="3" max="7" width="14.75390625" style="0" customWidth="1"/>
    <col min="8" max="8" width="14.75390625" style="0" hidden="1" customWidth="1"/>
    <col min="9" max="9" width="14.75390625" style="0" customWidth="1"/>
  </cols>
  <sheetData>
    <row r="1" spans="1:5" ht="12.75">
      <c r="A1" t="s">
        <v>30</v>
      </c>
      <c r="D1" s="12">
        <v>100</v>
      </c>
      <c r="E1" t="s">
        <v>7</v>
      </c>
    </row>
    <row r="3" spans="1:9" ht="12.75">
      <c r="A3" s="1"/>
      <c r="B3" s="1" t="s">
        <v>35</v>
      </c>
      <c r="C3" s="2" t="s">
        <v>0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5</v>
      </c>
      <c r="I3" s="2" t="s">
        <v>6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32</v>
      </c>
      <c r="B5" s="2" t="s">
        <v>36</v>
      </c>
      <c r="C5" s="1">
        <v>0.95</v>
      </c>
      <c r="D5" s="1">
        <v>0.9</v>
      </c>
      <c r="E5" s="1">
        <v>0.6</v>
      </c>
      <c r="F5" s="1">
        <v>0.7</v>
      </c>
      <c r="G5" s="1">
        <v>0.98</v>
      </c>
      <c r="H5" s="1">
        <v>0.8</v>
      </c>
      <c r="I5" s="1">
        <v>0.9</v>
      </c>
    </row>
    <row r="6" spans="1:9" ht="14.25">
      <c r="A6" s="1" t="s">
        <v>39</v>
      </c>
      <c r="B6" s="2" t="s">
        <v>37</v>
      </c>
      <c r="C6" s="1">
        <v>33.1</v>
      </c>
      <c r="D6" s="1">
        <v>19</v>
      </c>
      <c r="E6" s="1">
        <v>12.4</v>
      </c>
      <c r="F6" s="1">
        <v>13</v>
      </c>
      <c r="G6" s="1">
        <v>3.6</v>
      </c>
      <c r="H6" s="1">
        <v>40.6</v>
      </c>
      <c r="I6" s="1">
        <v>43</v>
      </c>
    </row>
    <row r="7" spans="1:9" ht="12.75">
      <c r="A7" s="13" t="s">
        <v>33</v>
      </c>
      <c r="B7" s="18" t="s">
        <v>10</v>
      </c>
      <c r="C7" s="13">
        <v>3</v>
      </c>
      <c r="D7" s="13">
        <v>4.5</v>
      </c>
      <c r="E7" s="13">
        <v>2</v>
      </c>
      <c r="F7" s="13">
        <v>2.4</v>
      </c>
      <c r="G7" s="13">
        <v>3</v>
      </c>
      <c r="H7" s="1">
        <v>8.5</v>
      </c>
      <c r="I7" s="13">
        <v>25</v>
      </c>
    </row>
    <row r="8" spans="1:9" ht="12.75">
      <c r="A8" s="1" t="s">
        <v>34</v>
      </c>
      <c r="B8" s="2" t="s">
        <v>7</v>
      </c>
      <c r="C8" s="1">
        <f>D1</f>
        <v>100</v>
      </c>
      <c r="D8" s="1">
        <f>D1</f>
        <v>100</v>
      </c>
      <c r="E8" s="1">
        <f>D1</f>
        <v>100</v>
      </c>
      <c r="F8" s="1">
        <f>D1</f>
        <v>100</v>
      </c>
      <c r="G8" s="1">
        <f>D1</f>
        <v>100</v>
      </c>
      <c r="H8" s="1"/>
      <c r="I8" s="1">
        <f>D1</f>
        <v>100</v>
      </c>
    </row>
    <row r="9" spans="1:9" ht="12.75">
      <c r="A9" s="1"/>
      <c r="B9" s="2"/>
      <c r="C9" s="1"/>
      <c r="D9" s="1"/>
      <c r="E9" s="1"/>
      <c r="F9" s="1"/>
      <c r="G9" s="1"/>
      <c r="H9" s="1"/>
      <c r="I9" s="1"/>
    </row>
    <row r="10" spans="1:9" ht="12.75">
      <c r="A10" s="1" t="s">
        <v>41</v>
      </c>
      <c r="B10" s="2" t="s">
        <v>23</v>
      </c>
      <c r="C10" s="3">
        <f aca="true" t="shared" si="0" ref="C10:I10">C8*3600/(C6*C5)/1000</f>
        <v>11.448560979487995</v>
      </c>
      <c r="D10" s="3">
        <f t="shared" si="0"/>
        <v>21.052631578947366</v>
      </c>
      <c r="E10" s="3">
        <f t="shared" si="0"/>
        <v>48.38709677419355</v>
      </c>
      <c r="F10" s="3">
        <f t="shared" si="0"/>
        <v>39.56043956043956</v>
      </c>
      <c r="G10" s="3">
        <f t="shared" si="0"/>
        <v>102.0408163265306</v>
      </c>
      <c r="H10" s="3">
        <f t="shared" si="0"/>
        <v>0</v>
      </c>
      <c r="I10" s="3">
        <f t="shared" si="0"/>
        <v>9.302325581395348</v>
      </c>
    </row>
    <row r="11" spans="1:9" ht="15.75">
      <c r="A11" s="1" t="s">
        <v>42</v>
      </c>
      <c r="B11" s="2" t="s">
        <v>24</v>
      </c>
      <c r="C11" s="3">
        <f aca="true" t="shared" si="1" ref="C11:I11">C10/(0.00086*C8)</f>
        <v>133.12280208706972</v>
      </c>
      <c r="D11" s="3">
        <f t="shared" si="1"/>
        <v>244.79804161566707</v>
      </c>
      <c r="E11" s="3">
        <f t="shared" si="1"/>
        <v>562.6406601650414</v>
      </c>
      <c r="F11" s="3">
        <f t="shared" si="1"/>
        <v>460.00511116790193</v>
      </c>
      <c r="G11" s="3">
        <f t="shared" si="1"/>
        <v>1186.5211200759372</v>
      </c>
      <c r="H11" s="3" t="e">
        <f t="shared" si="1"/>
        <v>#DIV/0!</v>
      </c>
      <c r="I11" s="3">
        <f t="shared" si="1"/>
        <v>108.16657652785288</v>
      </c>
    </row>
    <row r="12" spans="1:9" ht="12.75">
      <c r="A12" s="1"/>
      <c r="B12" s="2"/>
      <c r="C12" s="3"/>
      <c r="D12" s="3"/>
      <c r="E12" s="3"/>
      <c r="F12" s="3"/>
      <c r="G12" s="3"/>
      <c r="H12" s="3"/>
      <c r="I12" s="3"/>
    </row>
    <row r="13" spans="1:9" ht="12.75">
      <c r="A13" s="1" t="s">
        <v>1</v>
      </c>
      <c r="B13" s="2" t="s">
        <v>25</v>
      </c>
      <c r="C13" s="3">
        <f>C7*C11</f>
        <v>399.36840626120915</v>
      </c>
      <c r="D13" s="3">
        <f aca="true" t="shared" si="2" ref="D13:I13">D7*D11</f>
        <v>1101.591187270502</v>
      </c>
      <c r="E13" s="3">
        <f t="shared" si="2"/>
        <v>1125.2813203300827</v>
      </c>
      <c r="F13" s="3">
        <f t="shared" si="2"/>
        <v>1104.0122668029646</v>
      </c>
      <c r="G13" s="3">
        <f t="shared" si="2"/>
        <v>3559.5633602278117</v>
      </c>
      <c r="H13" s="3" t="e">
        <f t="shared" si="2"/>
        <v>#DIV/0!</v>
      </c>
      <c r="I13" s="3">
        <f t="shared" si="2"/>
        <v>2704.164413196322</v>
      </c>
    </row>
    <row r="14" spans="1:9" ht="12.75">
      <c r="A14" s="5" t="s">
        <v>12</v>
      </c>
      <c r="B14" s="2" t="s">
        <v>26</v>
      </c>
      <c r="C14" s="3">
        <f>C13/1163</f>
        <v>0.3433950182813492</v>
      </c>
      <c r="D14" s="3">
        <f aca="true" t="shared" si="3" ref="D14:I14">D13/1163</f>
        <v>0.947197925426055</v>
      </c>
      <c r="E14" s="3">
        <f t="shared" si="3"/>
        <v>0.9675677732846799</v>
      </c>
      <c r="F14" s="3">
        <f t="shared" si="3"/>
        <v>0.9492796791083101</v>
      </c>
      <c r="G14" s="3">
        <f t="shared" si="3"/>
        <v>3.0606735685535784</v>
      </c>
      <c r="H14" s="3" t="e">
        <f t="shared" si="3"/>
        <v>#DIV/0!</v>
      </c>
      <c r="I14" s="3">
        <f t="shared" si="3"/>
        <v>2.3251628660329513</v>
      </c>
    </row>
    <row r="15" spans="1:9" ht="12.75">
      <c r="A15" s="10" t="s">
        <v>21</v>
      </c>
      <c r="B15" s="17" t="s">
        <v>9</v>
      </c>
      <c r="C15" s="11">
        <f>C14*C8*24*30*0.6</f>
        <v>14834.664789754283</v>
      </c>
      <c r="D15" s="11">
        <f aca="true" t="shared" si="4" ref="D15:I15">D14*D8*24*30*0.6</f>
        <v>40918.95037840556</v>
      </c>
      <c r="E15" s="11">
        <f t="shared" si="4"/>
        <v>41798.92780589817</v>
      </c>
      <c r="F15" s="11">
        <f t="shared" si="4"/>
        <v>41008.882137479</v>
      </c>
      <c r="G15" s="11">
        <f t="shared" si="4"/>
        <v>132221.0981615146</v>
      </c>
      <c r="H15" s="11" t="e">
        <f t="shared" si="4"/>
        <v>#DIV/0!</v>
      </c>
      <c r="I15" s="11">
        <f t="shared" si="4"/>
        <v>100447.0358126235</v>
      </c>
    </row>
    <row r="16" spans="1:9" ht="12.75">
      <c r="A16" s="1" t="s">
        <v>22</v>
      </c>
      <c r="B16" s="2" t="s">
        <v>9</v>
      </c>
      <c r="C16" s="6">
        <f>C15*7</f>
        <v>103842.65352827997</v>
      </c>
      <c r="D16" s="6">
        <f aca="true" t="shared" si="5" ref="D16:I16">D15*7</f>
        <v>286432.65264883894</v>
      </c>
      <c r="E16" s="6">
        <f t="shared" si="5"/>
        <v>292592.4946412872</v>
      </c>
      <c r="F16" s="6">
        <f t="shared" si="5"/>
        <v>287062.17496235296</v>
      </c>
      <c r="G16" s="6">
        <f t="shared" si="5"/>
        <v>925547.6871306021</v>
      </c>
      <c r="H16" s="6" t="e">
        <f t="shared" si="5"/>
        <v>#DIV/0!</v>
      </c>
      <c r="I16" s="6">
        <f t="shared" si="5"/>
        <v>703129.2506883645</v>
      </c>
    </row>
    <row r="17" spans="1:9" ht="12.75">
      <c r="A17" s="14" t="s">
        <v>28</v>
      </c>
      <c r="B17" s="16" t="s">
        <v>8</v>
      </c>
      <c r="C17" s="15">
        <f>C10*24*30*0.6</f>
        <v>4945.778343138814</v>
      </c>
      <c r="D17" s="15">
        <f aca="true" t="shared" si="6" ref="D17:I17">D10*24*30*0.6</f>
        <v>9094.736842105262</v>
      </c>
      <c r="E17" s="15">
        <f t="shared" si="6"/>
        <v>20903.225806451617</v>
      </c>
      <c r="F17" s="15">
        <f t="shared" si="6"/>
        <v>17090.10989010989</v>
      </c>
      <c r="G17" s="15">
        <f t="shared" si="6"/>
        <v>44081.63265306122</v>
      </c>
      <c r="H17" s="15">
        <f t="shared" si="6"/>
        <v>0</v>
      </c>
      <c r="I17" s="15">
        <f t="shared" si="6"/>
        <v>4018.6046511627897</v>
      </c>
    </row>
    <row r="18" spans="1:9" ht="12.75">
      <c r="A18" s="1" t="s">
        <v>29</v>
      </c>
      <c r="B18" s="16"/>
      <c r="C18" s="9">
        <f>C17*7</f>
        <v>34620.4484019717</v>
      </c>
      <c r="D18" s="9">
        <f aca="true" t="shared" si="7" ref="D18:I18">D17*7</f>
        <v>63663.15789473683</v>
      </c>
      <c r="E18" s="9">
        <f t="shared" si="7"/>
        <v>146322.58064516133</v>
      </c>
      <c r="F18" s="9">
        <f t="shared" si="7"/>
        <v>119630.76923076922</v>
      </c>
      <c r="G18" s="9">
        <f t="shared" si="7"/>
        <v>308571.4285714285</v>
      </c>
      <c r="H18" s="9">
        <f t="shared" si="7"/>
        <v>0</v>
      </c>
      <c r="I18" s="9">
        <f t="shared" si="7"/>
        <v>28130.232558139527</v>
      </c>
    </row>
    <row r="20" ht="12.75">
      <c r="A20" t="s">
        <v>27</v>
      </c>
    </row>
    <row r="22" ht="12.75">
      <c r="A22" t="s">
        <v>38</v>
      </c>
    </row>
    <row r="25" ht="12.75">
      <c r="A25" t="s">
        <v>40</v>
      </c>
    </row>
    <row r="28" ht="12.75">
      <c r="A28" t="s">
        <v>43</v>
      </c>
    </row>
    <row r="29" spans="1:2" ht="12.75">
      <c r="A29" s="4"/>
      <c r="B29" s="4"/>
    </row>
    <row r="30" spans="1:2" ht="12.75">
      <c r="A30" s="4"/>
      <c r="B30" s="4"/>
    </row>
    <row r="31" ht="12.75">
      <c r="A31" t="s">
        <v>44</v>
      </c>
    </row>
    <row r="32" spans="1:2" ht="12.75">
      <c r="A32" s="4"/>
      <c r="B32" s="4"/>
    </row>
    <row r="33" spans="1:2" ht="12.75">
      <c r="A33" s="4"/>
      <c r="B33" s="4"/>
    </row>
    <row r="34" spans="1:3" ht="12.75">
      <c r="A34" t="s">
        <v>31</v>
      </c>
      <c r="C34" s="7" t="s">
        <v>13</v>
      </c>
    </row>
    <row r="35" ht="12.75">
      <c r="A35" t="s">
        <v>45</v>
      </c>
    </row>
    <row r="36" spans="1:3" ht="12.75">
      <c r="A36" s="7"/>
      <c r="C36" s="8" t="s">
        <v>14</v>
      </c>
    </row>
    <row r="38" ht="12.75">
      <c r="C38" s="7" t="s">
        <v>15</v>
      </c>
    </row>
    <row r="40" ht="12.75">
      <c r="C40" s="8" t="s">
        <v>16</v>
      </c>
    </row>
    <row r="42" ht="12.75">
      <c r="C42" s="7" t="s">
        <v>17</v>
      </c>
    </row>
    <row r="44" ht="12.75">
      <c r="C44" s="7" t="s">
        <v>18</v>
      </c>
    </row>
    <row r="46" ht="12.75">
      <c r="C46" s="8" t="s">
        <v>19</v>
      </c>
    </row>
    <row r="48" ht="12.75">
      <c r="C48" s="7" t="s">
        <v>20</v>
      </c>
    </row>
  </sheetData>
  <sheetProtection/>
  <hyperlinks>
    <hyperlink ref="C36" r:id="rId1" tooltip="Электронвольт" display="http://ru.wikipedia.org/wiki/%D0%AD%D0%BB%D0%B5%D0%BA%D1%82%D1%80%D0%BE%D0%BD%D0%B2%D0%BE%D0%BB%D1%8C%D1%82"/>
    <hyperlink ref="C40" r:id="rId2" tooltip="Киловатт-час" display="http://ru.wikipedia.org/wiki/%D0%9A%D0%B8%D0%BB%D0%BE%D0%B2%D0%B0%D1%82%D1%82-%D1%87%D0%B0%D1%81"/>
    <hyperlink ref="C46" r:id="rId3" display="cite_note-fes-3"/>
  </hyperlinks>
  <printOptions/>
  <pageMargins left="0.3543307086614173" right="0.3543307086614173" top="0.3937007874015748" bottom="0.3937007874015748" header="0" footer="0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sergey_c</dc:creator>
  <cp:keywords/>
  <dc:description/>
  <cp:lastModifiedBy>sergey.ch</cp:lastModifiedBy>
  <cp:lastPrinted>2011-02-04T10:45:46Z</cp:lastPrinted>
  <dcterms:created xsi:type="dcterms:W3CDTF">2009-12-01T04:27:55Z</dcterms:created>
  <dcterms:modified xsi:type="dcterms:W3CDTF">2011-02-24T09:43:31Z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